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C2B46447-4280-47FE-B8C2-951C725C91DA}" xr6:coauthVersionLast="47" xr6:coauthVersionMax="47" xr10:uidLastSave="{00000000-0000-0000-0000-000000000000}"/>
  <bookViews>
    <workbookView xWindow="-120" yWindow="-120" windowWidth="29040" windowHeight="15840" xr2:uid="{3A751932-E111-4C41-A1CD-5C41A47F03C2}"/>
  </bookViews>
  <sheets>
    <sheet name="ESF - Situación Financiera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2" l="1"/>
  <c r="J71" i="2"/>
  <c r="I70" i="2"/>
  <c r="L69" i="2"/>
  <c r="F69" i="2"/>
  <c r="J69" i="2" s="1"/>
  <c r="C69" i="2"/>
  <c r="L68" i="2"/>
  <c r="F68" i="2"/>
  <c r="J68" i="2" s="1"/>
  <c r="C68" i="2"/>
  <c r="C70" i="2" s="1"/>
  <c r="L67" i="2"/>
  <c r="F67" i="2"/>
  <c r="J67" i="2" s="1"/>
  <c r="J66" i="2"/>
  <c r="J65" i="2"/>
  <c r="L63" i="2"/>
  <c r="J63" i="2"/>
  <c r="L62" i="2"/>
  <c r="H62" i="2"/>
  <c r="F62" i="2"/>
  <c r="H61" i="2"/>
  <c r="F61" i="2"/>
  <c r="L61" i="2" s="1"/>
  <c r="H60" i="2"/>
  <c r="F60" i="2"/>
  <c r="L60" i="2" s="1"/>
  <c r="H59" i="2"/>
  <c r="L59" i="2" s="1"/>
  <c r="F59" i="2"/>
  <c r="L58" i="2"/>
  <c r="H58" i="2"/>
  <c r="F58" i="2"/>
  <c r="H57" i="2"/>
  <c r="F57" i="2"/>
  <c r="L57" i="2" s="1"/>
  <c r="L56" i="2"/>
  <c r="I56" i="2"/>
  <c r="J56" i="2" s="1"/>
  <c r="C56" i="2"/>
  <c r="J55" i="2"/>
  <c r="I54" i="2"/>
  <c r="I64" i="2" s="1"/>
  <c r="I72" i="2" s="1"/>
  <c r="C54" i="2"/>
  <c r="C64" i="2" s="1"/>
  <c r="L53" i="2"/>
  <c r="J53" i="2"/>
  <c r="L52" i="2"/>
  <c r="F52" i="2"/>
  <c r="L51" i="2"/>
  <c r="H51" i="2"/>
  <c r="F51" i="2"/>
  <c r="H50" i="2"/>
  <c r="F50" i="2"/>
  <c r="L50" i="2" s="1"/>
  <c r="F49" i="2"/>
  <c r="L49" i="2" s="1"/>
  <c r="F48" i="2"/>
  <c r="L48" i="2" s="1"/>
  <c r="F47" i="2"/>
  <c r="L47" i="2" s="1"/>
  <c r="F46" i="2"/>
  <c r="L46" i="2" s="1"/>
  <c r="L45" i="2"/>
  <c r="J44" i="2"/>
  <c r="J43" i="2"/>
  <c r="J42" i="2"/>
  <c r="J40" i="2"/>
  <c r="I39" i="2"/>
  <c r="I41" i="2" s="1"/>
  <c r="F39" i="2"/>
  <c r="L39" i="2" s="1"/>
  <c r="H38" i="2"/>
  <c r="F38" i="2"/>
  <c r="L38" i="2" s="1"/>
  <c r="H37" i="2"/>
  <c r="F37" i="2"/>
  <c r="L37" i="2" s="1"/>
  <c r="L36" i="2"/>
  <c r="F36" i="2"/>
  <c r="J36" i="2" s="1"/>
  <c r="C36" i="2"/>
  <c r="C39" i="2" s="1"/>
  <c r="C41" i="2" s="1"/>
  <c r="L35" i="2"/>
  <c r="H35" i="2"/>
  <c r="F35" i="2"/>
  <c r="H34" i="2"/>
  <c r="L34" i="2" s="1"/>
  <c r="F34" i="2"/>
  <c r="H33" i="2"/>
  <c r="F33" i="2"/>
  <c r="L33" i="2" s="1"/>
  <c r="H32" i="2"/>
  <c r="F32" i="2"/>
  <c r="L32" i="2" s="1"/>
  <c r="J31" i="2"/>
  <c r="J30" i="2"/>
  <c r="I29" i="2"/>
  <c r="C29" i="2"/>
  <c r="H28" i="2"/>
  <c r="L28" i="2" s="1"/>
  <c r="F28" i="2"/>
  <c r="M27" i="2"/>
  <c r="H27" i="2"/>
  <c r="L27" i="2" s="1"/>
  <c r="F27" i="2"/>
  <c r="F26" i="2"/>
  <c r="L26" i="2" s="1"/>
  <c r="H25" i="2"/>
  <c r="L25" i="2" s="1"/>
  <c r="H24" i="2"/>
  <c r="L24" i="2" s="1"/>
  <c r="F24" i="2"/>
  <c r="H23" i="2"/>
  <c r="F23" i="2"/>
  <c r="L23" i="2" s="1"/>
  <c r="J22" i="2"/>
  <c r="F22" i="2"/>
  <c r="F29" i="2" s="1"/>
  <c r="H19" i="2"/>
  <c r="L29" i="2" l="1"/>
  <c r="J29" i="2"/>
  <c r="C72" i="2"/>
  <c r="J26" i="2"/>
  <c r="J49" i="2"/>
  <c r="J39" i="2"/>
  <c r="F41" i="2"/>
  <c r="F54" i="2"/>
  <c r="F70" i="2"/>
  <c r="L22" i="2"/>
  <c r="L70" i="2" l="1"/>
  <c r="J70" i="2"/>
  <c r="J54" i="2"/>
  <c r="L54" i="2"/>
  <c r="F64" i="2"/>
  <c r="J41" i="2"/>
  <c r="L41" i="2"/>
  <c r="L64" i="2" l="1"/>
  <c r="J64" i="2"/>
  <c r="F72" i="2"/>
  <c r="J72" i="2" l="1"/>
  <c r="N72" i="2"/>
</calcChain>
</file>

<file path=xl/sharedStrings.xml><?xml version="1.0" encoding="utf-8"?>
<sst xmlns="http://schemas.openxmlformats.org/spreadsheetml/2006/main" count="90" uniqueCount="90">
  <si>
    <t>Balance General</t>
  </si>
  <si>
    <t>Correspondiente al 30 del mes septiembre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</si>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</sst>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3ED244F6-CDEF-4716-A30F-E41099615E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Septiembre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0">
          <cell r="E40">
            <v>147992.03999999998</v>
          </cell>
        </row>
      </sheetData>
      <sheetData sheetId="9">
        <row r="21">
          <cell r="D21">
            <v>1528900</v>
          </cell>
        </row>
        <row r="23">
          <cell r="D23">
            <v>222003442.08000001</v>
          </cell>
        </row>
        <row r="24">
          <cell r="D24">
            <v>-153774672.22</v>
          </cell>
        </row>
        <row r="29">
          <cell r="D29">
            <v>-6625206.4299999997</v>
          </cell>
        </row>
        <row r="30">
          <cell r="D30">
            <v>-408698.39</v>
          </cell>
        </row>
      </sheetData>
      <sheetData sheetId="10">
        <row r="8">
          <cell r="F8">
            <v>3630000</v>
          </cell>
        </row>
      </sheetData>
      <sheetData sheetId="11">
        <row r="13">
          <cell r="G13">
            <v>27301926.220000003</v>
          </cell>
        </row>
        <row r="18">
          <cell r="G18">
            <v>1925877.63</v>
          </cell>
        </row>
        <row r="19">
          <cell r="G19">
            <v>-258799.44999999925</v>
          </cell>
        </row>
      </sheetData>
      <sheetData sheetId="12">
        <row r="63">
          <cell r="C63">
            <v>17940565.359999999</v>
          </cell>
        </row>
      </sheetData>
      <sheetData sheetId="13"/>
      <sheetData sheetId="14">
        <row r="41">
          <cell r="F41">
            <v>87698235.220000014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12BE-20FF-41A4-9EDF-F2F5538C6B90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1" t="s">
        <v>0</v>
      </c>
      <c r="C15" s="70"/>
      <c r="D15" s="70"/>
      <c r="E15" s="70"/>
      <c r="F15" s="71"/>
      <c r="G15" s="3"/>
      <c r="H15" s="3"/>
      <c r="I15" s="3"/>
    </row>
    <row r="16" spans="2:9" ht="18.75" x14ac:dyDescent="0.25">
      <c r="B16" s="72" t="s">
        <v>1</v>
      </c>
      <c r="C16" s="69"/>
      <c r="D16" s="69"/>
      <c r="E16" s="69"/>
      <c r="F16" s="72"/>
      <c r="G16" s="3"/>
      <c r="H16" s="3"/>
      <c r="I16" s="3"/>
    </row>
    <row r="17" spans="1:19" ht="18.75" x14ac:dyDescent="0.25">
      <c r="B17" s="72" t="s">
        <v>2</v>
      </c>
      <c r="C17" s="69"/>
      <c r="D17" s="69"/>
      <c r="E17" s="69"/>
      <c r="F17" s="72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17940565.359999999</v>
      </c>
      <c r="G22" s="18"/>
      <c r="H22" s="8"/>
      <c r="I22" s="8">
        <v>23411067</v>
      </c>
      <c r="J22" s="17">
        <f>F22-I22</f>
        <v>-5470501.6400000006</v>
      </c>
      <c r="K22" s="17"/>
      <c r="L22" s="17">
        <f t="shared" ref="L22:L29" si="0">+F22+H22</f>
        <v>17940565.359999999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1528900</v>
      </c>
      <c r="G26" s="18"/>
      <c r="H26" s="8"/>
      <c r="I26" s="8">
        <v>2361505</v>
      </c>
      <c r="J26" s="17">
        <f>F26-I26</f>
        <v>-832605</v>
      </c>
      <c r="K26" s="17"/>
      <c r="L26" s="17">
        <f t="shared" si="0"/>
        <v>1528900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19469465.359999999</v>
      </c>
      <c r="G29" s="15"/>
      <c r="H29" s="15"/>
      <c r="I29" s="33">
        <f>I22+I26</f>
        <v>25772572</v>
      </c>
      <c r="J29" s="17">
        <f>F29-I29</f>
        <v>-6303106.6400000006</v>
      </c>
      <c r="K29" s="35"/>
      <c r="L29" s="17">
        <f t="shared" si="0"/>
        <v>19469465.359999999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68228769.860000014</v>
      </c>
      <c r="G36" s="18"/>
      <c r="H36" s="8"/>
      <c r="I36" s="8">
        <v>73263524</v>
      </c>
      <c r="J36" s="17">
        <f>F36-I36</f>
        <v>-5034754.1399999857</v>
      </c>
      <c r="K36" s="39"/>
      <c r="L36" s="17">
        <f t="shared" si="1"/>
        <v>68228769.860000014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68228769.860000014</v>
      </c>
      <c r="G39" s="15"/>
      <c r="H39" s="15"/>
      <c r="I39" s="33">
        <f>SUM(I32:I38)</f>
        <v>73263524</v>
      </c>
      <c r="J39" s="17">
        <f t="shared" ref="J39:J44" si="2">F39-I39</f>
        <v>-5034754.1399999857</v>
      </c>
      <c r="K39" s="39"/>
      <c r="L39" s="17">
        <f t="shared" si="1"/>
        <v>68228769.860000014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87698235.220000014</v>
      </c>
      <c r="G41" s="15"/>
      <c r="H41" s="15"/>
      <c r="I41" s="29">
        <f>SUM(I39,I29)</f>
        <v>99036096</v>
      </c>
      <c r="J41" s="17">
        <f t="shared" si="2"/>
        <v>-11337860.779999986</v>
      </c>
      <c r="K41" s="17"/>
      <c r="L41" s="17">
        <f>+F41+H41</f>
        <v>87698235.220000014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Comprobación'!D29</f>
        <v>6625206.4299999997</v>
      </c>
      <c r="G46" s="40"/>
      <c r="H46" s="17"/>
      <c r="I46" s="50">
        <v>9644835</v>
      </c>
      <c r="K46" s="35"/>
      <c r="L46" s="17">
        <f t="shared" si="3"/>
        <v>6625206.4299999997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Comprobación'!D30</f>
        <v>408698.39</v>
      </c>
      <c r="G49" s="53"/>
      <c r="H49" s="50"/>
      <c r="I49" s="54"/>
      <c r="J49" s="17">
        <f>F49-I49</f>
        <v>408698.39</v>
      </c>
      <c r="K49" s="55"/>
      <c r="L49" s="21">
        <f t="shared" si="3"/>
        <v>408698.39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7033904.8199999994</v>
      </c>
      <c r="G54" s="15"/>
      <c r="H54" s="15"/>
      <c r="I54" s="15">
        <f>SUBTOTAL(9,I46:I53)</f>
        <v>9644835</v>
      </c>
      <c r="J54" s="17">
        <f>F54-I54</f>
        <v>-2610930.1800000006</v>
      </c>
      <c r="K54" s="17"/>
      <c r="L54" s="17">
        <f t="shared" si="3"/>
        <v>7033904.8199999994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7033904.8199999994</v>
      </c>
      <c r="G64" s="15"/>
      <c r="H64" s="15"/>
      <c r="I64" s="33">
        <f>SUM(I54,I63)</f>
        <v>9644835</v>
      </c>
      <c r="J64" s="17">
        <f t="shared" si="5"/>
        <v>-2610930.1800000006</v>
      </c>
      <c r="K64" s="17"/>
      <c r="L64" s="17">
        <f t="shared" si="4"/>
        <v>7033904.8199999994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29227803.850000001</v>
      </c>
      <c r="G68" s="18"/>
      <c r="H68" s="8"/>
      <c r="I68" s="8">
        <v>38126099</v>
      </c>
      <c r="J68" s="17">
        <f t="shared" si="5"/>
        <v>-8898295.1499999985</v>
      </c>
      <c r="K68" s="17"/>
      <c r="L68" s="17">
        <f t="shared" si="6"/>
        <v>29227803.850000001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-258799.44999999925</v>
      </c>
      <c r="G69" s="18"/>
      <c r="H69" s="8"/>
      <c r="I69" s="8">
        <v>-430164</v>
      </c>
      <c r="J69" s="17">
        <f t="shared" si="5"/>
        <v>171364.55000000075</v>
      </c>
      <c r="K69" s="17"/>
      <c r="L69" s="17">
        <f t="shared" si="6"/>
        <v>-258799.44999999925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80664330.399999991</v>
      </c>
      <c r="G70" s="15"/>
      <c r="H70" s="15"/>
      <c r="I70" s="33">
        <f>SUM(I66:I69)</f>
        <v>89391261</v>
      </c>
      <c r="J70" s="17">
        <f t="shared" si="5"/>
        <v>-8726930.6000000089</v>
      </c>
      <c r="K70" s="17"/>
      <c r="L70" s="17">
        <f t="shared" si="6"/>
        <v>80664330.399999991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87698235.219999984</v>
      </c>
      <c r="G72" s="15"/>
      <c r="H72" s="15"/>
      <c r="I72" s="29">
        <f>+I64+I70</f>
        <v>99036096</v>
      </c>
      <c r="J72" s="17">
        <f t="shared" si="5"/>
        <v>-11337860.780000016</v>
      </c>
      <c r="K72" s="17"/>
      <c r="N72" s="17">
        <f>F41-F72</f>
        <v>0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4"/>
      <c r="C79" s="64"/>
      <c r="D79" s="64"/>
      <c r="E79" s="64"/>
      <c r="F79" s="64"/>
      <c r="G79" s="7"/>
      <c r="H79" s="8"/>
      <c r="I79" s="8"/>
    </row>
    <row r="80" spans="1:20" ht="15.75" hidden="1" customHeight="1" x14ac:dyDescent="0.25">
      <c r="B80" s="65"/>
      <c r="C80" s="65"/>
      <c r="D80" s="65"/>
      <c r="E80" s="65"/>
      <c r="F80" s="65"/>
      <c r="G80" s="66"/>
      <c r="H80" s="66"/>
      <c r="I80" s="66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 JAVIER</dc:creator>
  <cp:lastModifiedBy>CRISTIAN FERNANDA  LIRIANO VALERA</cp:lastModifiedBy>
  <dcterms:created xsi:type="dcterms:W3CDTF">2023-10-11T13:24:07Z</dcterms:created>
  <dcterms:modified xsi:type="dcterms:W3CDTF">2023-10-12T13:12:24Z</dcterms:modified>
</cp:coreProperties>
</file>