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C2B46447-4280-47FE-B8C2-951C725C91DA}" xr6:coauthVersionLast="47" xr6:coauthVersionMax="47" xr10:uidLastSave="{00000000-0000-0000-0000-000000000000}"/>
  <bookViews>
    <workbookView xWindow="-120" yWindow="-120" windowWidth="29040" windowHeight="15840" xr2:uid="{3A751932-E111-4C41-A1CD-5C41A47F03C2}"/>
  </bookViews>
  <sheets>
    <sheet name="ESF - Situación Financiera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Financiera'!$B$19:$N$75</definedName>
    <definedName name="_xlnm.Print_Area" localSheetId="0">'ESF - Situación Financiera'!$B$2:$G$80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2" l="1"/>
  <c r="J71" i="2"/>
  <c r="I70" i="2"/>
  <c r="L69" i="2"/>
  <c r="F69" i="2"/>
  <c r="J69" i="2" s="1"/>
  <c r="C69" i="2"/>
  <c r="L68" i="2"/>
  <c r="F68" i="2"/>
  <c r="J68" i="2" s="1"/>
  <c r="C68" i="2"/>
  <c r="C70" i="2" s="1"/>
  <c r="L67" i="2"/>
  <c r="F67" i="2"/>
  <c r="J67" i="2" s="1"/>
  <c r="J66" i="2"/>
  <c r="J65" i="2"/>
  <c r="L63" i="2"/>
  <c r="J63" i="2"/>
  <c r="L62" i="2"/>
  <c r="H62" i="2"/>
  <c r="F62" i="2"/>
  <c r="H61" i="2"/>
  <c r="F61" i="2"/>
  <c r="L61" i="2" s="1"/>
  <c r="H60" i="2"/>
  <c r="F60" i="2"/>
  <c r="L60" i="2" s="1"/>
  <c r="H59" i="2"/>
  <c r="L59" i="2" s="1"/>
  <c r="F59" i="2"/>
  <c r="L58" i="2"/>
  <c r="H58" i="2"/>
  <c r="F58" i="2"/>
  <c r="H57" i="2"/>
  <c r="F57" i="2"/>
  <c r="L57" i="2" s="1"/>
  <c r="L56" i="2"/>
  <c r="I56" i="2"/>
  <c r="J56" i="2" s="1"/>
  <c r="C56" i="2"/>
  <c r="J55" i="2"/>
  <c r="I54" i="2"/>
  <c r="I64" i="2" s="1"/>
  <c r="I72" i="2" s="1"/>
  <c r="C54" i="2"/>
  <c r="C64" i="2" s="1"/>
  <c r="L53" i="2"/>
  <c r="J53" i="2"/>
  <c r="L52" i="2"/>
  <c r="F52" i="2"/>
  <c r="L51" i="2"/>
  <c r="H51" i="2"/>
  <c r="F51" i="2"/>
  <c r="H50" i="2"/>
  <c r="F50" i="2"/>
  <c r="L50" i="2" s="1"/>
  <c r="F49" i="2"/>
  <c r="L49" i="2" s="1"/>
  <c r="F48" i="2"/>
  <c r="L48" i="2" s="1"/>
  <c r="F47" i="2"/>
  <c r="L47" i="2" s="1"/>
  <c r="F46" i="2"/>
  <c r="L46" i="2" s="1"/>
  <c r="L45" i="2"/>
  <c r="J44" i="2"/>
  <c r="J43" i="2"/>
  <c r="J42" i="2"/>
  <c r="J40" i="2"/>
  <c r="I39" i="2"/>
  <c r="I41" i="2" s="1"/>
  <c r="F39" i="2"/>
  <c r="L39" i="2" s="1"/>
  <c r="H38" i="2"/>
  <c r="F38" i="2"/>
  <c r="L38" i="2" s="1"/>
  <c r="H37" i="2"/>
  <c r="F37" i="2"/>
  <c r="L37" i="2" s="1"/>
  <c r="L36" i="2"/>
  <c r="F36" i="2"/>
  <c r="J36" i="2" s="1"/>
  <c r="C36" i="2"/>
  <c r="C39" i="2" s="1"/>
  <c r="C41" i="2" s="1"/>
  <c r="L35" i="2"/>
  <c r="H35" i="2"/>
  <c r="F35" i="2"/>
  <c r="H34" i="2"/>
  <c r="L34" i="2" s="1"/>
  <c r="F34" i="2"/>
  <c r="H33" i="2"/>
  <c r="F33" i="2"/>
  <c r="L33" i="2" s="1"/>
  <c r="H32" i="2"/>
  <c r="F32" i="2"/>
  <c r="L32" i="2" s="1"/>
  <c r="J31" i="2"/>
  <c r="J30" i="2"/>
  <c r="I29" i="2"/>
  <c r="C29" i="2"/>
  <c r="H28" i="2"/>
  <c r="L28" i="2" s="1"/>
  <c r="F28" i="2"/>
  <c r="M27" i="2"/>
  <c r="H27" i="2"/>
  <c r="L27" i="2" s="1"/>
  <c r="F27" i="2"/>
  <c r="F26" i="2"/>
  <c r="L26" i="2" s="1"/>
  <c r="H25" i="2"/>
  <c r="L25" i="2" s="1"/>
  <c r="H24" i="2"/>
  <c r="L24" i="2" s="1"/>
  <c r="F24" i="2"/>
  <c r="H23" i="2"/>
  <c r="F23" i="2"/>
  <c r="L23" i="2" s="1"/>
  <c r="J22" i="2"/>
  <c r="F22" i="2"/>
  <c r="F29" i="2" s="1"/>
  <c r="H19" i="2"/>
  <c r="L29" i="2" l="1"/>
  <c r="J29" i="2"/>
  <c r="C72" i="2"/>
  <c r="J26" i="2"/>
  <c r="J49" i="2"/>
  <c r="J39" i="2"/>
  <c r="F41" i="2"/>
  <c r="F54" i="2"/>
  <c r="F70" i="2"/>
  <c r="L22" i="2"/>
  <c r="L70" i="2" l="1"/>
  <c r="J70" i="2"/>
  <c r="J54" i="2"/>
  <c r="L54" i="2"/>
  <c r="F64" i="2"/>
  <c r="J41" i="2"/>
  <c r="L41" i="2"/>
  <c r="L64" i="2" l="1"/>
  <c r="J64" i="2"/>
  <c r="F72" i="2"/>
  <c r="J72" i="2" l="1"/>
  <c r="N72" i="2"/>
</calcChain>
</file>

<file path=xl/sharedStrings.xml><?xml version="1.0" encoding="utf-8"?>
<sst xmlns="http://schemas.openxmlformats.org/spreadsheetml/2006/main" count="90" uniqueCount="90">
  <si>
    <t>Balance General</t>
  </si>
  <si>
    <t>Correspondiente al 30 del mes septiembre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</si>
  <si>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</si>
  <si>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</si>
  <si>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</si>
  <si>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</si>
  <si>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</si>
  <si>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</si>
  <si>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</si>
  <si>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</si>
  <si>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</si>
  <si>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</si>
  <si>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</si>
  <si>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</si>
  <si>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</si>
  <si>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</si>
  <si>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</si>
  <si>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</si>
  <si>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</si>
  <si>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</si>
  <si>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</si>
  <si>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</si>
  <si>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</si>
  <si>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</si>
  <si>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</si>
  <si>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</si>
  <si>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</si>
  <si>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</si>
  <si>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</si>
  <si>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</si>
  <si>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</si>
  <si>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</si>
  <si>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</si>
  <si>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</si>
  <si>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</si>
  <si>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</si>
  <si>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</si>
  <si>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</si>
  <si>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</si>
  <si>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</si>
  <si>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</si>
  <si>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</si>
  <si>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</si>
  <si>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</si>
  <si>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</si>
  <si>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</si>
  <si>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</si>
  <si>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</si>
  <si>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</si>
  <si>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</si>
  <si>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</si>
  <si>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</si>
  <si>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</si>
  <si>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</si>
  <si>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</si>
  <si>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</si>
  <si>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</si>
  <si>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</si>
  <si>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</si>
  <si>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</si>
  <si>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</si>
  <si>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</si>
  <si>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</si>
  <si>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</si>
  <si>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</si>
  <si>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</si>
  <si>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</si>
  <si>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</si>
  <si>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</si>
  <si>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</si>
  <si>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</si>
  <si>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</si>
  <si>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</si>
  <si>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</si>
  <si>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</si>
  <si>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</si>
  <si>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</si>
  <si>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</si>
  <si>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</si>
  <si>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</si>
  <si>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</si>
  <si>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0032</t>
  </si>
  <si>
    <t xml:space="preserve">Resultados acumulados </t>
  </si>
  <si>
    <t>0033</t>
  </si>
  <si>
    <t>Resultados positivos (ahorro) / negativo (desahorro)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</si>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</sst>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#,##0.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43" fontId="6" fillId="0" borderId="0" xfId="0" applyNumberFormat="1" applyFont="1"/>
    <xf numFmtId="166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6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3ED244F6-CDEF-4716-A30F-E41099615E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Septiembre%20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Mayo"/>
      <sheetName val="Junio"/>
      <sheetName val="Julio"/>
      <sheetName val="Agosto"/>
      <sheetName val="Sept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0">
          <cell r="E40">
            <v>147992.03999999998</v>
          </cell>
        </row>
      </sheetData>
      <sheetData sheetId="9">
        <row r="21">
          <cell r="D21">
            <v>1528900</v>
          </cell>
        </row>
        <row r="23">
          <cell r="D23">
            <v>222003442.08000001</v>
          </cell>
        </row>
        <row r="24">
          <cell r="D24">
            <v>-153774672.22</v>
          </cell>
        </row>
        <row r="29">
          <cell r="D29">
            <v>-6625206.4299999997</v>
          </cell>
        </row>
        <row r="30">
          <cell r="D30">
            <v>-408698.39</v>
          </cell>
        </row>
      </sheetData>
      <sheetData sheetId="10">
        <row r="8">
          <cell r="F8">
            <v>3630000</v>
          </cell>
        </row>
      </sheetData>
      <sheetData sheetId="11">
        <row r="13">
          <cell r="G13">
            <v>27301926.220000003</v>
          </cell>
        </row>
        <row r="18">
          <cell r="G18">
            <v>1925877.63</v>
          </cell>
        </row>
        <row r="19">
          <cell r="G19">
            <v>-258799.44999999925</v>
          </cell>
        </row>
      </sheetData>
      <sheetData sheetId="12">
        <row r="63">
          <cell r="C63">
            <v>17940565.359999999</v>
          </cell>
        </row>
      </sheetData>
      <sheetData sheetId="13"/>
      <sheetData sheetId="14">
        <row r="41">
          <cell r="F41">
            <v>87698235.220000014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12BE-20FF-41A4-9EDF-F2F5538C6B90}">
  <sheetPr filterMode="1"/>
  <dimension ref="A1:T84"/>
  <sheetViews>
    <sheetView tabSelected="1" view="pageBreakPreview" topLeftCell="B10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71" t="s">
        <v>0</v>
      </c>
      <c r="C15" s="70"/>
      <c r="D15" s="70"/>
      <c r="E15" s="70"/>
      <c r="F15" s="71"/>
      <c r="G15" s="3"/>
      <c r="H15" s="3"/>
      <c r="I15" s="3"/>
    </row>
    <row r="16" spans="2:9" ht="18.75" x14ac:dyDescent="0.25">
      <c r="B16" s="72" t="s">
        <v>1</v>
      </c>
      <c r="C16" s="69"/>
      <c r="D16" s="69"/>
      <c r="E16" s="69"/>
      <c r="F16" s="72"/>
      <c r="G16" s="3"/>
      <c r="H16" s="3"/>
      <c r="I16" s="3"/>
    </row>
    <row r="17" spans="1:19" ht="18.75" x14ac:dyDescent="0.25">
      <c r="B17" s="72" t="s">
        <v>2</v>
      </c>
      <c r="C17" s="69"/>
      <c r="D17" s="69"/>
      <c r="E17" s="69"/>
      <c r="F17" s="72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>
        <f>'[2]EFE-Flujo de Efectivo'!C63</f>
        <v>17940565.359999999</v>
      </c>
      <c r="G22" s="18"/>
      <c r="H22" s="8"/>
      <c r="I22" s="8">
        <v>23411067</v>
      </c>
      <c r="J22" s="17">
        <f>F22-I22</f>
        <v>-5470501.6400000006</v>
      </c>
      <c r="K22" s="17"/>
      <c r="L22" s="17">
        <f t="shared" ref="L22:L29" si="0">+F22+H22</f>
        <v>17940565.359999999</v>
      </c>
      <c r="M22" s="17"/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1528900</v>
      </c>
      <c r="G26" s="18"/>
      <c r="H26" s="8"/>
      <c r="I26" s="8">
        <v>2361505</v>
      </c>
      <c r="J26" s="17">
        <f>F26-I26</f>
        <v>-832605</v>
      </c>
      <c r="K26" s="17"/>
      <c r="L26" s="17">
        <f t="shared" si="0"/>
        <v>1528900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>
        <f>F22+F26</f>
        <v>19469465.359999999</v>
      </c>
      <c r="G29" s="15"/>
      <c r="H29" s="15"/>
      <c r="I29" s="33">
        <f>I22+I26</f>
        <v>25772572</v>
      </c>
      <c r="J29" s="17">
        <f>F29-I29</f>
        <v>-6303106.6400000006</v>
      </c>
      <c r="K29" s="35"/>
      <c r="L29" s="17">
        <f t="shared" si="0"/>
        <v>19469465.359999999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68228769.860000014</v>
      </c>
      <c r="G36" s="18"/>
      <c r="H36" s="8"/>
      <c r="I36" s="8">
        <v>73263524</v>
      </c>
      <c r="J36" s="17">
        <f>F36-I36</f>
        <v>-5034754.1399999857</v>
      </c>
      <c r="K36" s="39"/>
      <c r="L36" s="17">
        <f t="shared" si="1"/>
        <v>68228769.860000014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68228769.860000014</v>
      </c>
      <c r="G39" s="15"/>
      <c r="H39" s="15"/>
      <c r="I39" s="33">
        <f>SUM(I32:I38)</f>
        <v>73263524</v>
      </c>
      <c r="J39" s="17">
        <f t="shared" ref="J39:J44" si="2">F39-I39</f>
        <v>-5034754.1399999857</v>
      </c>
      <c r="K39" s="39"/>
      <c r="L39" s="17">
        <f t="shared" si="1"/>
        <v>68228769.860000014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>
        <f>SUM(F39,F29)</f>
        <v>87698235.220000014</v>
      </c>
      <c r="G41" s="15"/>
      <c r="H41" s="15"/>
      <c r="I41" s="29">
        <f>SUM(I39,I29)</f>
        <v>99036096</v>
      </c>
      <c r="J41" s="17">
        <f t="shared" si="2"/>
        <v>-11337860.779999986</v>
      </c>
      <c r="K41" s="17"/>
      <c r="L41" s="17">
        <f>+F41+H41</f>
        <v>87698235.220000014</v>
      </c>
      <c r="M41" s="47"/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8"/>
      <c r="D46" s="48"/>
      <c r="E46" s="48"/>
      <c r="F46" s="49">
        <f>-'[2]BC Balance Comprobación'!D29</f>
        <v>6625206.4299999997</v>
      </c>
      <c r="G46" s="40"/>
      <c r="H46" s="17"/>
      <c r="I46" s="50">
        <v>9644835</v>
      </c>
      <c r="K46" s="35"/>
      <c r="L46" s="17">
        <f t="shared" si="3"/>
        <v>6625206.4299999997</v>
      </c>
      <c r="M46" s="39"/>
      <c r="N46" s="19"/>
      <c r="O46" s="16"/>
      <c r="S46" s="51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8"/>
      <c r="E49" s="48"/>
      <c r="F49" s="52">
        <f>-'[2]BC Balance Comprobación'!D30</f>
        <v>408698.39</v>
      </c>
      <c r="G49" s="53"/>
      <c r="H49" s="50"/>
      <c r="I49" s="54"/>
      <c r="J49" s="17">
        <f>F49-I49</f>
        <v>408698.39</v>
      </c>
      <c r="K49" s="55"/>
      <c r="L49" s="21">
        <f t="shared" si="3"/>
        <v>408698.39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7033904.8199999994</v>
      </c>
      <c r="G54" s="15"/>
      <c r="H54" s="15"/>
      <c r="I54" s="15">
        <f>SUBTOTAL(9,I46:I53)</f>
        <v>9644835</v>
      </c>
      <c r="J54" s="17">
        <f>F54-I54</f>
        <v>-2610930.1800000006</v>
      </c>
      <c r="K54" s="17"/>
      <c r="L54" s="17">
        <f t="shared" si="3"/>
        <v>7033904.8199999994</v>
      </c>
      <c r="M54" s="17"/>
      <c r="N54" s="55"/>
      <c r="O54" s="35"/>
      <c r="Q54" s="51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6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5"/>
      <c r="N56" s="24"/>
      <c r="O56" s="55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7">
        <v>0</v>
      </c>
      <c r="D63" s="39"/>
      <c r="E63" s="39"/>
      <c r="F63" s="57">
        <v>0</v>
      </c>
      <c r="G63" s="39"/>
      <c r="H63" s="39"/>
      <c r="I63" s="57">
        <v>0</v>
      </c>
      <c r="J63" s="17">
        <f t="shared" ref="J63:J73" si="5"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7033904.8199999994</v>
      </c>
      <c r="G64" s="15"/>
      <c r="H64" s="15"/>
      <c r="I64" s="33">
        <f>SUM(I54,I63)</f>
        <v>9644835</v>
      </c>
      <c r="J64" s="17">
        <f t="shared" si="5"/>
        <v>-2610930.1800000006</v>
      </c>
      <c r="K64" s="17"/>
      <c r="L64" s="17">
        <f t="shared" si="4"/>
        <v>7033904.8199999994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 t="shared" si="5"/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 t="shared" si="5"/>
        <v>0</v>
      </c>
      <c r="K66" s="39"/>
      <c r="N66" s="19"/>
      <c r="O66" s="35"/>
      <c r="P66" s="1" t="s">
        <v>78</v>
      </c>
      <c r="Q66" s="58">
        <v>4418</v>
      </c>
    </row>
    <row r="67" spans="1:20" customFormat="1" ht="15.75" x14ac:dyDescent="0.25">
      <c r="A67" s="20" t="s">
        <v>79</v>
      </c>
      <c r="B67" s="1" t="s">
        <v>80</v>
      </c>
      <c r="C67" s="50"/>
      <c r="D67" s="50"/>
      <c r="E67" s="50"/>
      <c r="F67" s="21">
        <f>'[1]ECANP-Cambio Patrimonio'!E20</f>
        <v>51695326</v>
      </c>
      <c r="G67" s="50"/>
      <c r="H67" s="50"/>
      <c r="I67" s="50">
        <v>51695326</v>
      </c>
      <c r="J67" s="17">
        <f t="shared" si="5"/>
        <v>0</v>
      </c>
      <c r="K67" s="21"/>
      <c r="L67" s="21">
        <f t="shared" ref="L67:L70" si="6">+F67+H67</f>
        <v>51695326</v>
      </c>
      <c r="M67" s="23"/>
      <c r="N67" s="24"/>
      <c r="O67" s="23"/>
      <c r="P67" s="23"/>
    </row>
    <row r="68" spans="1:20" ht="15.75" x14ac:dyDescent="0.25">
      <c r="A68" s="4" t="s">
        <v>81</v>
      </c>
      <c r="B68" s="2" t="s">
        <v>82</v>
      </c>
      <c r="C68" s="8">
        <f>'[3] ERF-Rendimiento Financiero'!D27</f>
        <v>0</v>
      </c>
      <c r="D68" s="8"/>
      <c r="E68" s="8"/>
      <c r="F68" s="17">
        <f>'[2]ECANP-Cambio Patrimonio'!G13+'[2]ECANP-Cambio Patrimonio'!G15+'[2]ECANP-Cambio Patrimonio'!G16+'[2]ECANP-Cambio Patrimonio'!G17+'[2]ECANP-Cambio Patrimonio'!G18</f>
        <v>29227803.850000001</v>
      </c>
      <c r="G68" s="18"/>
      <c r="H68" s="8"/>
      <c r="I68" s="8">
        <v>38126099</v>
      </c>
      <c r="J68" s="17">
        <f t="shared" si="5"/>
        <v>-8898295.1499999985</v>
      </c>
      <c r="K68" s="17"/>
      <c r="L68" s="17">
        <f t="shared" si="6"/>
        <v>29227803.850000001</v>
      </c>
      <c r="N68" s="19"/>
    </row>
    <row r="69" spans="1:20" ht="15.75" x14ac:dyDescent="0.25">
      <c r="A69" s="4" t="s">
        <v>83</v>
      </c>
      <c r="B69" s="1" t="s">
        <v>84</v>
      </c>
      <c r="C69" s="25">
        <f>'[1]ECANP-Cambio Patrimonio'!I13+'[1]ECANP-Cambio Patrimonio'!I18</f>
        <v>0</v>
      </c>
      <c r="D69" s="8"/>
      <c r="E69" s="8"/>
      <c r="F69" s="26">
        <f>'[2]ECANP-Cambio Patrimonio'!G19</f>
        <v>-258799.44999999925</v>
      </c>
      <c r="G69" s="18"/>
      <c r="H69" s="8"/>
      <c r="I69" s="8">
        <v>-430164</v>
      </c>
      <c r="J69" s="17">
        <f t="shared" si="5"/>
        <v>171364.55000000075</v>
      </c>
      <c r="K69" s="17"/>
      <c r="L69" s="17">
        <f t="shared" si="6"/>
        <v>-258799.44999999925</v>
      </c>
      <c r="N69" s="19"/>
    </row>
    <row r="70" spans="1:20" ht="15.75" x14ac:dyDescent="0.25">
      <c r="B70" s="32" t="s">
        <v>85</v>
      </c>
      <c r="C70" s="33">
        <f>SUM(C66:C69)</f>
        <v>0</v>
      </c>
      <c r="D70" s="15"/>
      <c r="E70" s="15"/>
      <c r="F70" s="34">
        <f>SUBTOTAL(9,F67:F69)</f>
        <v>80664330.399999991</v>
      </c>
      <c r="G70" s="15"/>
      <c r="H70" s="15"/>
      <c r="I70" s="33">
        <f>SUM(I66:I69)</f>
        <v>89391261</v>
      </c>
      <c r="J70" s="17">
        <f t="shared" si="5"/>
        <v>-8726930.6000000089</v>
      </c>
      <c r="K70" s="17"/>
      <c r="L70" s="17">
        <f t="shared" si="6"/>
        <v>80664330.399999991</v>
      </c>
      <c r="M70" s="35"/>
      <c r="N70" s="19"/>
    </row>
    <row r="71" spans="1:20" ht="15.75" x14ac:dyDescent="0.25">
      <c r="C71" s="14"/>
      <c r="D71" s="14"/>
      <c r="E71" s="14"/>
      <c r="F71" s="16"/>
      <c r="G71" s="14"/>
      <c r="H71" s="14"/>
      <c r="I71" s="14"/>
      <c r="J71" s="17">
        <f t="shared" si="5"/>
        <v>0</v>
      </c>
      <c r="K71" s="17"/>
      <c r="O71" s="17"/>
    </row>
    <row r="72" spans="1:20" ht="27" thickBot="1" x14ac:dyDescent="0.3">
      <c r="B72" s="32" t="s">
        <v>86</v>
      </c>
      <c r="C72" s="29">
        <f>+C64+C70</f>
        <v>37695935</v>
      </c>
      <c r="D72" s="15"/>
      <c r="E72" s="15"/>
      <c r="F72" s="46">
        <f>+F64+F70</f>
        <v>87698235.219999984</v>
      </c>
      <c r="G72" s="15"/>
      <c r="H72" s="15"/>
      <c r="I72" s="29">
        <f>+I64+I70</f>
        <v>99036096</v>
      </c>
      <c r="J72" s="17">
        <f t="shared" si="5"/>
        <v>-11337860.780000016</v>
      </c>
      <c r="K72" s="17"/>
      <c r="N72" s="17">
        <f>F41-F72</f>
        <v>0</v>
      </c>
      <c r="S72" s="59"/>
      <c r="T72" s="58"/>
    </row>
    <row r="73" spans="1:20" ht="24" thickTop="1" x14ac:dyDescent="0.25">
      <c r="B73" s="32"/>
      <c r="C73" s="60"/>
      <c r="D73" s="60"/>
      <c r="E73" s="60"/>
      <c r="F73" s="36"/>
      <c r="G73" s="14"/>
      <c r="H73" s="15"/>
      <c r="I73" s="15"/>
      <c r="J73" s="17">
        <f t="shared" si="5"/>
        <v>0</v>
      </c>
      <c r="K73" s="61"/>
      <c r="N73" s="17"/>
      <c r="O73" s="35"/>
    </row>
    <row r="74" spans="1:20" ht="15.75" x14ac:dyDescent="0.25">
      <c r="C74" s="7"/>
      <c r="D74" s="7"/>
      <c r="E74" s="7"/>
      <c r="F74" s="36"/>
      <c r="G74" s="14"/>
      <c r="H74" s="15"/>
      <c r="I74" s="15"/>
      <c r="K74" s="17"/>
    </row>
    <row r="75" spans="1:20" ht="15.75" x14ac:dyDescent="0.25">
      <c r="C75" s="7"/>
      <c r="D75" s="7"/>
      <c r="E75" s="7"/>
      <c r="G75" s="7"/>
      <c r="H75" s="8"/>
      <c r="I75" s="8"/>
      <c r="K75" s="17"/>
      <c r="L75" s="17"/>
    </row>
    <row r="76" spans="1:20" ht="15.75" customHeight="1" x14ac:dyDescent="0.25">
      <c r="B76" s="73" t="s">
        <v>87</v>
      </c>
      <c r="C76" s="74"/>
      <c r="D76" s="74"/>
      <c r="E76" s="74"/>
      <c r="F76" s="73"/>
      <c r="G76" s="62"/>
      <c r="H76" s="62"/>
      <c r="I76" s="62"/>
    </row>
    <row r="77" spans="1:20" ht="15.75" customHeight="1" x14ac:dyDescent="0.25">
      <c r="B77" s="75" t="s">
        <v>88</v>
      </c>
      <c r="C77" s="75"/>
      <c r="D77" s="75"/>
      <c r="E77" s="75"/>
      <c r="F77" s="75"/>
      <c r="G77" s="63"/>
      <c r="H77" s="63"/>
      <c r="I77" s="63"/>
      <c r="J77" s="63"/>
    </row>
    <row r="78" spans="1:20" ht="15.75" hidden="1" x14ac:dyDescent="0.25">
      <c r="B78" s="68" t="s">
        <v>89</v>
      </c>
      <c r="C78" s="68"/>
      <c r="D78" s="68"/>
      <c r="E78" s="68"/>
      <c r="F78" s="68"/>
      <c r="G78" s="7"/>
      <c r="H78" s="62"/>
      <c r="I78" s="62"/>
    </row>
    <row r="79" spans="1:20" ht="18.75" hidden="1" x14ac:dyDescent="0.25">
      <c r="B79" s="64"/>
      <c r="C79" s="64"/>
      <c r="D79" s="64"/>
      <c r="E79" s="64"/>
      <c r="F79" s="64"/>
      <c r="G79" s="7"/>
      <c r="H79" s="8"/>
      <c r="I79" s="8"/>
    </row>
    <row r="80" spans="1:20" ht="15.75" hidden="1" customHeight="1" x14ac:dyDescent="0.25">
      <c r="B80" s="65"/>
      <c r="C80" s="65"/>
      <c r="D80" s="65"/>
      <c r="E80" s="65"/>
      <c r="F80" s="65"/>
      <c r="G80" s="66"/>
      <c r="H80" s="66"/>
      <c r="I80" s="66"/>
      <c r="J80" s="67"/>
    </row>
    <row r="81" spans="2:9" ht="15.75" hidden="1" x14ac:dyDescent="0.25">
      <c r="B81" s="68"/>
      <c r="C81" s="68"/>
      <c r="D81" s="68"/>
      <c r="E81" s="68"/>
      <c r="F81" s="68"/>
      <c r="G81" s="7"/>
      <c r="H81" s="7"/>
      <c r="I81" s="7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 JAVIER</dc:creator>
  <cp:lastModifiedBy>CRISTIAN FERNANDA  LIRIANO VALERA</cp:lastModifiedBy>
  <dcterms:created xsi:type="dcterms:W3CDTF">2023-10-11T13:24:07Z</dcterms:created>
  <dcterms:modified xsi:type="dcterms:W3CDTF">2023-10-12T13:12:24Z</dcterms:modified>
</cp:coreProperties>
</file>